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G:\Proposals\Indianapolis Proposals (Draft and Final)\I\IDEM\P26542 - Four County Landfill Leachate Disposal Services\"/>
    </mc:Choice>
  </mc:AlternateContent>
  <xr:revisionPtr revIDLastSave="0" documentId="13_ncr:1_{BD6AA9FB-9A31-4520-BF4E-588A3AD9772D}" xr6:coauthVersionLast="47" xr6:coauthVersionMax="47" xr10:uidLastSave="{00000000-0000-0000-0000-000000000000}"/>
  <bookViews>
    <workbookView xWindow="28680" yWindow="-120" windowWidth="29040" windowHeight="15840" activeTab="2" xr2:uid="{C0171DEE-0F2A-43BE-B3BE-D6DDC7FE483C}"/>
  </bookViews>
  <sheets>
    <sheet name="Instruction" sheetId="3" r:id="rId1"/>
    <sheet name="Cost Summary" sheetId="2" r:id="rId2"/>
    <sheet name="Cost Proposal"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8" i="12" l="1"/>
  <c r="L8" i="12"/>
  <c r="B13" i="2"/>
  <c r="B12" i="2"/>
  <c r="B11" i="2"/>
  <c r="B10" i="2"/>
  <c r="B9" i="2"/>
  <c r="B8" i="2"/>
  <c r="B7" i="2"/>
  <c r="B6" i="2"/>
  <c r="O12" i="12"/>
  <c r="L12" i="12"/>
  <c r="I12" i="12"/>
  <c r="F12" i="12"/>
  <c r="O7" i="12"/>
  <c r="O9" i="12"/>
  <c r="O10" i="12"/>
  <c r="O11" i="12"/>
  <c r="O13" i="12"/>
  <c r="O6" i="12"/>
  <c r="L7" i="12"/>
  <c r="L9" i="12"/>
  <c r="L10" i="12"/>
  <c r="L11" i="12"/>
  <c r="L13" i="12"/>
  <c r="L6" i="12"/>
  <c r="I7" i="12"/>
  <c r="I8" i="12"/>
  <c r="I9" i="12"/>
  <c r="I10" i="12"/>
  <c r="I11" i="12"/>
  <c r="I13" i="12"/>
  <c r="I6" i="12"/>
  <c r="F7" i="12"/>
  <c r="F9" i="12"/>
  <c r="F10" i="12"/>
  <c r="F11" i="12"/>
  <c r="F13" i="12"/>
  <c r="F6" i="12"/>
  <c r="P10" i="12" l="1"/>
  <c r="C10" i="2" s="1"/>
  <c r="P8" i="12"/>
  <c r="C8" i="2" s="1"/>
  <c r="P13" i="12"/>
  <c r="C13" i="2" s="1"/>
  <c r="P12" i="12"/>
  <c r="C12" i="2" s="1"/>
  <c r="P11" i="12"/>
  <c r="C11" i="2" s="1"/>
  <c r="P9" i="12"/>
  <c r="C9" i="2" s="1"/>
  <c r="P7" i="12"/>
  <c r="C7" i="2" s="1"/>
  <c r="P6" i="12"/>
  <c r="C6" i="2" s="1"/>
  <c r="I14" i="12" l="1"/>
  <c r="L14" i="12"/>
  <c r="O14" i="12"/>
  <c r="F14" i="12"/>
  <c r="P14" i="12" l="1"/>
  <c r="C15" i="2"/>
</calcChain>
</file>

<file path=xl/sharedStrings.xml><?xml version="1.0" encoding="utf-8"?>
<sst xmlns="http://schemas.openxmlformats.org/spreadsheetml/2006/main" count="47" uniqueCount="42">
  <si>
    <t>Year 1 Total</t>
  </si>
  <si>
    <t>Year 2 Total</t>
  </si>
  <si>
    <t>Year 3 Total</t>
  </si>
  <si>
    <t>Year 4 Total</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</si>
  <si>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</si>
  <si>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</si>
  <si>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</si>
  <si>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</si>
  <si>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Proposal - Attachment D</t>
  </si>
  <si>
    <t>Qty</t>
  </si>
  <si>
    <t>Unit of Measure (UOM)</t>
  </si>
  <si>
    <t>Unit Cost Year 1</t>
  </si>
  <si>
    <t>Year 1</t>
  </si>
  <si>
    <t>Unit Cost Year 2</t>
  </si>
  <si>
    <t>Year 2</t>
  </si>
  <si>
    <t>Unit Cost Year 3</t>
  </si>
  <si>
    <t>Unit Cost Year 4</t>
  </si>
  <si>
    <t xml:space="preserve">Project Management </t>
  </si>
  <si>
    <t>Mowing</t>
  </si>
  <si>
    <t>EA</t>
  </si>
  <si>
    <t>Type of Expenditure / Description</t>
  </si>
  <si>
    <t>Leachate Management</t>
  </si>
  <si>
    <t>Site Equipment Operation &amp; Maintenance</t>
  </si>
  <si>
    <t>Leachate Transportation</t>
  </si>
  <si>
    <t>Leachate Disposal</t>
  </si>
  <si>
    <t>Monthly and Annual Reporting</t>
  </si>
  <si>
    <t>MONTHLY</t>
  </si>
  <si>
    <t>WEEKLY</t>
  </si>
  <si>
    <t>SEMI-ANNUALLY</t>
  </si>
  <si>
    <r>
      <rPr>
        <b/>
        <sz val="11"/>
        <color theme="1"/>
        <rFont val="Garamond"/>
        <family val="1"/>
      </rPr>
      <t>Cost Summary:</t>
    </r>
    <r>
      <rPr>
        <sz val="11"/>
        <color theme="1"/>
        <rFont val="Garamond"/>
        <family val="1"/>
      </rPr>
      <t xml:space="preserve"> The Cost Summary worksheet sums the total cost for each expenditure listed on the Cost Proposal tab/worksheet.  The Respondent will be scored on the Total Bid Amount, specifically </t>
    </r>
    <r>
      <rPr>
        <b/>
        <sz val="11"/>
        <color theme="1"/>
        <rFont val="Garamond"/>
        <family val="1"/>
      </rPr>
      <t xml:space="preserve">cell C15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</si>
  <si>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2. Pricing proposed must correspond directly to the tasks and schedule as described in the Scope of Work (Attachment K).  Prices must be </t>
    </r>
    <r>
      <rPr>
        <b/>
        <sz val="11"/>
        <color theme="1"/>
        <rFont val="Garamond"/>
        <family val="1"/>
      </rPr>
      <t>ALL INCLUSIVE.</t>
    </r>
  </si>
  <si>
    <r>
      <t xml:space="preserve">1. Respondents should only populate the </t>
    </r>
    <r>
      <rPr>
        <b/>
        <sz val="11"/>
        <color theme="1"/>
        <rFont val="Garamond"/>
        <family val="1"/>
      </rPr>
      <t>YELLOW</t>
    </r>
    <r>
      <rPr>
        <sz val="11"/>
        <color theme="1"/>
        <rFont val="Garamond"/>
        <family val="1"/>
      </rPr>
      <t xml:space="preserve"> shaded cells in the Cost Proposal tab.  Note that the blue and green cells will populate automatically.  Submit a working Excel file with your proposal.  Proposals submitted without a working copy of this Excel file may be deemed unresponsive.  </t>
    </r>
  </si>
  <si>
    <r>
      <t xml:space="preserve">Cost Proposal: </t>
    </r>
    <r>
      <rPr>
        <sz val="11"/>
        <color theme="1"/>
        <rFont val="Garamond"/>
        <family val="1"/>
      </rPr>
      <t xml:space="preserve">This worksheet requests completion of the unit cost for each type of expenditure listed. </t>
    </r>
  </si>
  <si>
    <t>Four County Landfill Leachate Disposal Services RFP 23-72798</t>
  </si>
  <si>
    <t>Four County Landfill Leachate Tasks</t>
  </si>
  <si>
    <t>AMOUNT (Years 1-4)</t>
  </si>
  <si>
    <t>TOTAL BID AMOUNT (4 YEAR)</t>
  </si>
  <si>
    <t>Cost Summary - Four Year Term</t>
  </si>
  <si>
    <t>TOTAL COST (Years 1 - 4)</t>
  </si>
  <si>
    <t>Year 3</t>
  </si>
  <si>
    <t>Year 4</t>
  </si>
  <si>
    <t>Fence and Cover Inspections/Repairs/Animal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</si>
</sst>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9"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
      <b/>
      <sz val="11"/>
      <color rgb="FFFF0000"/>
      <name val="Garamond"/>
      <family val="1"/>
    </font>
  </fonts>
  <fills count="7">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2" fillId="0" borderId="0" xfId="0" applyFont="1"/>
    <xf numFmtId="0" fontId="3" fillId="2" borderId="1" xfId="0" applyFont="1" applyFill="1" applyBorder="1" applyAlignment="1">
      <alignment horizontal="center"/>
    </xf>
    <xf numFmtId="44" fontId="2" fillId="2" borderId="1" xfId="1" applyFont="1" applyFill="1" applyBorder="1"/>
    <xf numFmtId="0" fontId="2" fillId="3" borderId="1" xfId="0"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0" fontId="6" fillId="2" borderId="1"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6" xfId="0" applyFont="1" applyFill="1" applyBorder="1" applyAlignment="1">
      <alignment vertical="center"/>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1" xfId="0" applyFont="1" applyFill="1" applyBorder="1" applyAlignment="1">
      <alignment horizontal="center" vertical="center" wrapText="1"/>
    </xf>
    <xf numFmtId="0" fontId="2" fillId="5" borderId="0" xfId="0" applyFont="1" applyFill="1"/>
    <xf numFmtId="0" fontId="3" fillId="5" borderId="0" xfId="0" applyFont="1" applyFill="1" applyAlignment="1">
      <alignment horizontal="center"/>
    </xf>
    <xf numFmtId="44" fontId="2" fillId="5" borderId="0" xfId="1" applyFont="1" applyFill="1" applyBorder="1"/>
    <xf numFmtId="0" fontId="3" fillId="5"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44" fontId="2" fillId="5" borderId="0" xfId="0" applyNumberFormat="1" applyFont="1" applyFill="1"/>
    <xf numFmtId="0" fontId="7" fillId="2" borderId="14" xfId="0" applyFont="1" applyFill="1" applyBorder="1" applyAlignment="1">
      <alignment vertical="center"/>
    </xf>
    <xf numFmtId="0" fontId="2" fillId="2" borderId="15" xfId="0" applyFont="1" applyFill="1" applyBorder="1"/>
    <xf numFmtId="0" fontId="3" fillId="0" borderId="0" xfId="0" applyFont="1" applyAlignment="1">
      <alignment horizontal="center" vertical="center"/>
    </xf>
    <xf numFmtId="0" fontId="3" fillId="5" borderId="0" xfId="0" applyFont="1" applyFill="1" applyAlignment="1">
      <alignment horizontal="center" vertical="center"/>
    </xf>
    <xf numFmtId="0" fontId="6" fillId="2" borderId="1" xfId="0" applyFont="1" applyFill="1" applyBorder="1" applyAlignment="1">
      <alignment wrapText="1"/>
    </xf>
    <xf numFmtId="0" fontId="5" fillId="0" borderId="1" xfId="0" applyFont="1" applyBorder="1" applyAlignment="1">
      <alignment horizontal="center" vertical="center" wrapText="1"/>
    </xf>
    <xf numFmtId="0" fontId="3" fillId="2" borderId="4" xfId="0" applyFont="1" applyFill="1" applyBorder="1" applyAlignment="1">
      <alignment horizontal="center"/>
    </xf>
    <xf numFmtId="0" fontId="2" fillId="2" borderId="1" xfId="0" applyFont="1" applyFill="1" applyBorder="1"/>
    <xf numFmtId="0" fontId="6" fillId="2" borderId="1" xfId="0" applyFont="1" applyFill="1" applyBorder="1" applyAlignment="1">
      <alignment horizontal="center"/>
    </xf>
    <xf numFmtId="0" fontId="6" fillId="2" borderId="1" xfId="1" applyNumberFormat="1" applyFont="1" applyFill="1" applyBorder="1" applyAlignment="1" applyProtection="1">
      <alignment horizontal="center"/>
    </xf>
    <xf numFmtId="0" fontId="3" fillId="6" borderId="1" xfId="0" applyFont="1" applyFill="1" applyBorder="1" applyAlignment="1">
      <alignment horizontal="center" vertical="center" wrapText="1"/>
    </xf>
    <xf numFmtId="44" fontId="2" fillId="6" borderId="1" xfId="0" applyNumberFormat="1" applyFont="1" applyFill="1" applyBorder="1"/>
    <xf numFmtId="44" fontId="2" fillId="6" borderId="1" xfId="1" applyFont="1" applyFill="1" applyBorder="1"/>
    <xf numFmtId="0" fontId="7" fillId="2" borderId="2" xfId="0" applyFont="1" applyFill="1" applyBorder="1" applyAlignment="1">
      <alignment vertical="center"/>
    </xf>
    <xf numFmtId="44" fontId="7" fillId="2" borderId="3" xfId="1" applyFont="1" applyFill="1" applyBorder="1" applyAlignment="1">
      <alignment vertical="center"/>
    </xf>
    <xf numFmtId="0" fontId="8" fillId="0" borderId="0" xfId="0" applyFont="1"/>
    <xf numFmtId="0" fontId="3" fillId="5" borderId="0" xfId="0" applyFont="1" applyFill="1" applyAlignment="1">
      <alignment vertical="center"/>
    </xf>
    <xf numFmtId="0" fontId="2" fillId="2" borderId="12" xfId="0" applyFont="1" applyFill="1" applyBorder="1" applyAlignment="1">
      <alignment wrapText="1"/>
    </xf>
    <xf numFmtId="0" fontId="0" fillId="2" borderId="13" xfId="0" applyFill="1" applyBorder="1" applyAlignment="1">
      <alignmen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10"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workbookViewId="0">
      <selection activeCell="B2" sqref="B2"/>
    </sheetView>
  </sheetViews>
  <sheetFormatPr defaultColWidth="9.109375" defaultRowHeight="14.4" x14ac:dyDescent="0.3"/>
  <cols>
    <col min="1" max="1" width="9.109375" style="1"/>
    <col min="2" max="2" width="110.33203125" style="1" customWidth="1"/>
    <col min="3" max="16384" width="9.109375" style="1"/>
  </cols>
  <sheetData>
    <row r="1" spans="2:2" ht="15" thickBot="1" x14ac:dyDescent="0.35"/>
    <row r="2" spans="2:2" ht="27" customHeight="1" x14ac:dyDescent="0.3">
      <c r="B2" s="12" t="s">
        <v>33</v>
      </c>
    </row>
    <row r="3" spans="2:2" ht="27" customHeight="1" x14ac:dyDescent="0.3">
      <c r="B3" s="13" t="s">
        <v>8</v>
      </c>
    </row>
    <row r="4" spans="2:2" ht="27" customHeight="1" thickBot="1" x14ac:dyDescent="0.35">
      <c r="B4" s="14" t="s">
        <v>4</v>
      </c>
    </row>
    <row r="5" spans="2:2" ht="43.2" x14ac:dyDescent="0.3">
      <c r="B5" s="11" t="s">
        <v>31</v>
      </c>
    </row>
    <row r="6" spans="2:2" ht="28.8" x14ac:dyDescent="0.3">
      <c r="B6" s="5" t="s">
        <v>30</v>
      </c>
    </row>
    <row r="7" spans="2:2" ht="28.8" x14ac:dyDescent="0.3">
      <c r="B7" s="5" t="s">
        <v>5</v>
      </c>
    </row>
    <row r="9" spans="2:2" ht="24.75" customHeight="1" x14ac:dyDescent="0.3">
      <c r="B9" s="6" t="s">
        <v>6</v>
      </c>
    </row>
    <row r="10" spans="2:2" ht="72" x14ac:dyDescent="0.3">
      <c r="B10" s="5" t="s">
        <v>29</v>
      </c>
    </row>
    <row r="11" spans="2:2" x14ac:dyDescent="0.3">
      <c r="B11" s="7" t="s">
        <v>32</v>
      </c>
    </row>
  </sheetData>
  <sheetProtection algorithmName="SHA-512" hashValue="BIq4wSumXcQWpXAJY+DHcGb2kEnfXnu26YG9dLcaqbJiCY6n2qRTLWLreM8aoDoNLywDuXd8xXXnUn10GHAMiA==" saltValue="4yh9jvDjsoAzQMAdBdlbTg=="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15"/>
  <sheetViews>
    <sheetView showGridLines="0" workbookViewId="0">
      <selection activeCell="C15" sqref="C15"/>
    </sheetView>
  </sheetViews>
  <sheetFormatPr defaultColWidth="9.109375" defaultRowHeight="14.4" x14ac:dyDescent="0.3"/>
  <cols>
    <col min="1" max="1" width="9.109375" style="1"/>
    <col min="2" max="2" width="51.109375" style="1" customWidth="1"/>
    <col min="3" max="3" width="30.6640625" style="1" customWidth="1"/>
    <col min="4" max="16384" width="9.109375" style="1"/>
  </cols>
  <sheetData>
    <row r="2" spans="2:3" ht="22.5" customHeight="1" x14ac:dyDescent="0.3">
      <c r="B2" s="24" t="s">
        <v>37</v>
      </c>
      <c r="C2" s="25"/>
    </row>
    <row r="3" spans="2:3" ht="12" customHeight="1" x14ac:dyDescent="0.3">
      <c r="B3" s="41" t="s">
        <v>7</v>
      </c>
      <c r="C3" s="42"/>
    </row>
    <row r="5" spans="2:3" x14ac:dyDescent="0.3">
      <c r="B5" s="2" t="s">
        <v>20</v>
      </c>
      <c r="C5" s="2" t="s">
        <v>35</v>
      </c>
    </row>
    <row r="6" spans="2:3" x14ac:dyDescent="0.3">
      <c r="B6" s="28" t="str">
        <f>'Cost Proposal'!B6</f>
        <v>Leachate Management</v>
      </c>
      <c r="C6" s="3">
        <f>'Cost Proposal'!P6</f>
        <v>208156</v>
      </c>
    </row>
    <row r="7" spans="2:3" x14ac:dyDescent="0.3">
      <c r="B7" s="28" t="str">
        <f>'Cost Proposal'!B7</f>
        <v>Mowing</v>
      </c>
      <c r="C7" s="3">
        <f>'Cost Proposal'!P7</f>
        <v>50000</v>
      </c>
    </row>
    <row r="8" spans="2:3" ht="33" customHeight="1" x14ac:dyDescent="0.3">
      <c r="B8" s="28" t="str">
        <f>'Cost Proposal'!B8</f>
        <v>Fence and Cover Inspections/Repairs/Animal Control</v>
      </c>
      <c r="C8" s="3">
        <f>'Cost Proposal'!P8</f>
        <v>0</v>
      </c>
    </row>
    <row r="9" spans="2:3" x14ac:dyDescent="0.3">
      <c r="B9" s="9" t="str">
        <f>'Cost Proposal'!B9</f>
        <v>Site Equipment Operation &amp; Maintenance</v>
      </c>
      <c r="C9" s="3">
        <f>'Cost Proposal'!P9</f>
        <v>7500</v>
      </c>
    </row>
    <row r="10" spans="2:3" x14ac:dyDescent="0.3">
      <c r="B10" s="9" t="str">
        <f>'Cost Proposal'!B10</f>
        <v>Leachate Transportation</v>
      </c>
      <c r="C10" s="3">
        <f>'Cost Proposal'!P10</f>
        <v>46500</v>
      </c>
    </row>
    <row r="11" spans="2:3" x14ac:dyDescent="0.3">
      <c r="B11" s="28" t="str">
        <f>'Cost Proposal'!B11</f>
        <v>Leachate Disposal</v>
      </c>
      <c r="C11" s="3">
        <f>'Cost Proposal'!P11</f>
        <v>84672</v>
      </c>
    </row>
    <row r="12" spans="2:3" x14ac:dyDescent="0.3">
      <c r="B12" s="9" t="str">
        <f>'Cost Proposal'!B12</f>
        <v>Monthly and Annual Reporting</v>
      </c>
      <c r="C12" s="3">
        <f>'Cost Proposal'!P12</f>
        <v>20952</v>
      </c>
    </row>
    <row r="13" spans="2:3" x14ac:dyDescent="0.3">
      <c r="B13" s="9" t="str">
        <f>'Cost Proposal'!B13</f>
        <v xml:space="preserve">Project Management </v>
      </c>
      <c r="C13" s="3">
        <f>'Cost Proposal'!P13</f>
        <v>31720</v>
      </c>
    </row>
    <row r="14" spans="2:3" ht="15" thickBot="1" x14ac:dyDescent="0.35"/>
    <row r="15" spans="2:3" ht="29.25" customHeight="1" thickBot="1" x14ac:dyDescent="0.35">
      <c r="B15" s="37" t="s">
        <v>36</v>
      </c>
      <c r="C15" s="38">
        <f>SUM(C6:C13)</f>
        <v>449500</v>
      </c>
    </row>
  </sheetData>
  <sheetProtection algorithmName="SHA-512" hashValue="AhfIPfc+PfoGAeZqsXatG0r7gsX6dlpujXY0itQs/TTQUjzwBDioxLTk8WAqkT6ZG3/iLxW7uLua7uUTRbH+Tw==" saltValue="VWMv+d1SLGSHF3dd2HBnZw==" spinCount="100000" sheet="1" objects="1" scenarios="1"/>
  <mergeCells count="1">
    <mergeCell ref="B3:C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A2:P14"/>
  <sheetViews>
    <sheetView showGridLines="0" tabSelected="1" zoomScale="120" zoomScaleNormal="120" workbookViewId="0">
      <selection activeCell="N11" sqref="N11"/>
    </sheetView>
  </sheetViews>
  <sheetFormatPr defaultColWidth="9.109375" defaultRowHeight="14.4" x14ac:dyDescent="0.3"/>
  <cols>
    <col min="1" max="1" width="2.109375" style="1" customWidth="1"/>
    <col min="2" max="2" width="48.109375" style="1" customWidth="1"/>
    <col min="3" max="3" width="17.88671875" style="1" customWidth="1"/>
    <col min="4" max="4" width="10.5546875" style="1" customWidth="1"/>
    <col min="5" max="5" width="11.109375" style="1" customWidth="1"/>
    <col min="6" max="6" width="13.109375" style="1" customWidth="1"/>
    <col min="7" max="7" width="1.44140625" style="16" customWidth="1"/>
    <col min="8" max="8" width="13.33203125" style="1" customWidth="1"/>
    <col min="9" max="9" width="12.5546875" style="1" customWidth="1"/>
    <col min="10" max="10" width="1.5546875" style="16" customWidth="1"/>
    <col min="11" max="11" width="12.44140625" style="1" customWidth="1"/>
    <col min="12" max="12" width="12.109375" style="1" customWidth="1"/>
    <col min="13" max="13" width="1.44140625" style="1" customWidth="1"/>
    <col min="14" max="14" width="12.6640625" style="1" customWidth="1"/>
    <col min="15" max="15" width="13.5546875" style="1" customWidth="1"/>
    <col min="16" max="16" width="17.6640625" style="1" customWidth="1"/>
    <col min="17" max="16384" width="9.109375" style="1"/>
  </cols>
  <sheetData>
    <row r="2" spans="1:16" ht="15" thickBot="1" x14ac:dyDescent="0.35">
      <c r="C2" s="39"/>
      <c r="D2" s="39"/>
      <c r="E2" s="39"/>
      <c r="F2" s="39"/>
    </row>
    <row r="3" spans="1:16" ht="25.5" customHeight="1" thickBot="1" x14ac:dyDescent="0.35">
      <c r="C3" s="26"/>
      <c r="D3" s="26"/>
      <c r="E3" s="43" t="s">
        <v>12</v>
      </c>
      <c r="F3" s="45"/>
      <c r="G3" s="17"/>
      <c r="H3" s="43" t="s">
        <v>14</v>
      </c>
      <c r="I3" s="44"/>
      <c r="K3" s="46" t="s">
        <v>39</v>
      </c>
      <c r="L3" s="47"/>
      <c r="M3" s="40"/>
      <c r="N3" s="46" t="s">
        <v>40</v>
      </c>
      <c r="O3" s="47"/>
      <c r="P3" s="27"/>
    </row>
    <row r="4" spans="1:16" ht="48" customHeight="1" thickBot="1" x14ac:dyDescent="0.35">
      <c r="B4" s="29" t="s">
        <v>34</v>
      </c>
      <c r="C4" s="20" t="s">
        <v>10</v>
      </c>
      <c r="D4" s="20" t="s">
        <v>9</v>
      </c>
      <c r="E4" s="15" t="s">
        <v>11</v>
      </c>
      <c r="F4" s="21" t="s">
        <v>0</v>
      </c>
      <c r="G4" s="19"/>
      <c r="H4" s="21" t="s">
        <v>13</v>
      </c>
      <c r="I4" s="15" t="s">
        <v>1</v>
      </c>
      <c r="J4" s="19"/>
      <c r="K4" s="21" t="s">
        <v>15</v>
      </c>
      <c r="L4" s="21" t="s">
        <v>2</v>
      </c>
      <c r="M4" s="22"/>
      <c r="N4" s="21" t="s">
        <v>16</v>
      </c>
      <c r="O4" s="21" t="s">
        <v>3</v>
      </c>
      <c r="P4" s="34" t="s">
        <v>38</v>
      </c>
    </row>
    <row r="5" spans="1:16" ht="20.25" customHeight="1" x14ac:dyDescent="0.3">
      <c r="B5" s="30" t="s">
        <v>20</v>
      </c>
      <c r="C5" s="8"/>
      <c r="D5" s="8"/>
      <c r="E5" s="8"/>
      <c r="F5" s="4"/>
      <c r="H5" s="4"/>
      <c r="I5" s="8"/>
      <c r="K5" s="4"/>
      <c r="L5" s="4"/>
      <c r="M5" s="16"/>
      <c r="N5" s="4"/>
      <c r="O5" s="8"/>
      <c r="P5" s="8"/>
    </row>
    <row r="6" spans="1:16" x14ac:dyDescent="0.3">
      <c r="B6" s="31" t="s">
        <v>21</v>
      </c>
      <c r="C6" s="32" t="s">
        <v>27</v>
      </c>
      <c r="D6" s="33">
        <v>52</v>
      </c>
      <c r="E6" s="10">
        <v>942</v>
      </c>
      <c r="F6" s="3">
        <f t="shared" ref="F6:F13" si="0">SUM(D6*E6)</f>
        <v>48984</v>
      </c>
      <c r="G6" s="18"/>
      <c r="H6" s="10">
        <v>983</v>
      </c>
      <c r="I6" s="3">
        <f t="shared" ref="I6:I13" si="1">SUM(D6*H6)</f>
        <v>51116</v>
      </c>
      <c r="J6" s="23"/>
      <c r="K6" s="10">
        <v>1024</v>
      </c>
      <c r="L6" s="3">
        <f t="shared" ref="L6:L13" si="2">SUM(D6*K6)</f>
        <v>53248</v>
      </c>
      <c r="M6" s="18"/>
      <c r="N6" s="10">
        <v>1054</v>
      </c>
      <c r="O6" s="3">
        <f t="shared" ref="O6:O13" si="3">SUM(D6*N6)</f>
        <v>54808</v>
      </c>
      <c r="P6" s="35">
        <f>SUM(F6+I6+L6+O6)</f>
        <v>208156</v>
      </c>
    </row>
    <row r="7" spans="1:16" x14ac:dyDescent="0.3">
      <c r="B7" s="31" t="s">
        <v>18</v>
      </c>
      <c r="C7" s="32" t="s">
        <v>28</v>
      </c>
      <c r="D7" s="33">
        <v>2</v>
      </c>
      <c r="E7" s="10">
        <v>6000</v>
      </c>
      <c r="F7" s="3">
        <f t="shared" si="0"/>
        <v>12000</v>
      </c>
      <c r="G7" s="18"/>
      <c r="H7" s="10">
        <v>6000</v>
      </c>
      <c r="I7" s="3">
        <f t="shared" si="1"/>
        <v>12000</v>
      </c>
      <c r="J7" s="23"/>
      <c r="K7" s="10">
        <v>6500</v>
      </c>
      <c r="L7" s="3">
        <f t="shared" si="2"/>
        <v>13000</v>
      </c>
      <c r="M7" s="18"/>
      <c r="N7" s="10">
        <v>6500</v>
      </c>
      <c r="O7" s="3">
        <f t="shared" si="3"/>
        <v>13000</v>
      </c>
      <c r="P7" s="35">
        <f t="shared" ref="P7:P13" si="4">SUM(F7+I7+L7+O7)</f>
        <v>50000</v>
      </c>
    </row>
    <row r="8" spans="1:16" x14ac:dyDescent="0.3">
      <c r="B8" s="31" t="s">
        <v>41</v>
      </c>
      <c r="C8" s="32" t="s">
        <v>26</v>
      </c>
      <c r="D8" s="33">
        <v>12</v>
      </c>
      <c r="E8" s="10"/>
      <c r="F8" s="3"/>
      <c r="G8" s="18"/>
      <c r="H8" s="10"/>
      <c r="I8" s="3">
        <f t="shared" si="1"/>
        <v>0</v>
      </c>
      <c r="J8" s="23"/>
      <c r="K8" s="10"/>
      <c r="L8" s="3">
        <f t="shared" si="2"/>
        <v>0</v>
      </c>
      <c r="M8" s="18"/>
      <c r="N8" s="10"/>
      <c r="O8" s="3">
        <f t="shared" si="3"/>
        <v>0</v>
      </c>
      <c r="P8" s="35">
        <f t="shared" si="4"/>
        <v>0</v>
      </c>
    </row>
    <row r="9" spans="1:16" x14ac:dyDescent="0.3">
      <c r="A9" s="16"/>
      <c r="B9" s="31" t="s">
        <v>22</v>
      </c>
      <c r="C9" s="32" t="s">
        <v>19</v>
      </c>
      <c r="D9" s="33">
        <v>1</v>
      </c>
      <c r="E9" s="10">
        <v>1800</v>
      </c>
      <c r="F9" s="3">
        <f t="shared" si="0"/>
        <v>1800</v>
      </c>
      <c r="G9" s="18"/>
      <c r="H9" s="10">
        <v>1800</v>
      </c>
      <c r="I9" s="3">
        <f t="shared" si="1"/>
        <v>1800</v>
      </c>
      <c r="J9" s="23"/>
      <c r="K9" s="10">
        <v>1920</v>
      </c>
      <c r="L9" s="3">
        <f t="shared" si="2"/>
        <v>1920</v>
      </c>
      <c r="M9" s="18"/>
      <c r="N9" s="10">
        <v>1980</v>
      </c>
      <c r="O9" s="3">
        <f t="shared" si="3"/>
        <v>1980</v>
      </c>
      <c r="P9" s="35">
        <f t="shared" si="4"/>
        <v>7500</v>
      </c>
    </row>
    <row r="10" spans="1:16" x14ac:dyDescent="0.3">
      <c r="A10" s="16"/>
      <c r="B10" s="31" t="s">
        <v>23</v>
      </c>
      <c r="C10" s="32" t="s">
        <v>26</v>
      </c>
      <c r="D10" s="33">
        <v>12</v>
      </c>
      <c r="E10" s="10">
        <v>940</v>
      </c>
      <c r="F10" s="3">
        <f t="shared" si="0"/>
        <v>11280</v>
      </c>
      <c r="G10" s="18"/>
      <c r="H10" s="10">
        <v>959</v>
      </c>
      <c r="I10" s="3">
        <f t="shared" si="1"/>
        <v>11508</v>
      </c>
      <c r="J10" s="18"/>
      <c r="K10" s="10">
        <v>978</v>
      </c>
      <c r="L10" s="3">
        <f t="shared" si="2"/>
        <v>11736</v>
      </c>
      <c r="M10" s="18"/>
      <c r="N10" s="10">
        <v>998</v>
      </c>
      <c r="O10" s="3">
        <f t="shared" si="3"/>
        <v>11976</v>
      </c>
      <c r="P10" s="35">
        <f t="shared" si="4"/>
        <v>46500</v>
      </c>
    </row>
    <row r="11" spans="1:16" x14ac:dyDescent="0.3">
      <c r="A11" s="16"/>
      <c r="B11" s="31" t="s">
        <v>24</v>
      </c>
      <c r="C11" s="32" t="s">
        <v>26</v>
      </c>
      <c r="D11" s="33">
        <v>12</v>
      </c>
      <c r="E11" s="10">
        <v>1599</v>
      </c>
      <c r="F11" s="3">
        <f t="shared" si="0"/>
        <v>19188</v>
      </c>
      <c r="G11" s="18"/>
      <c r="H11" s="10">
        <v>1709</v>
      </c>
      <c r="I11" s="3">
        <f t="shared" si="1"/>
        <v>20508</v>
      </c>
      <c r="J11" s="18"/>
      <c r="K11" s="10">
        <v>1819</v>
      </c>
      <c r="L11" s="3">
        <f t="shared" si="2"/>
        <v>21828</v>
      </c>
      <c r="M11" s="18"/>
      <c r="N11" s="10">
        <v>1929</v>
      </c>
      <c r="O11" s="3">
        <f t="shared" si="3"/>
        <v>23148</v>
      </c>
      <c r="P11" s="35">
        <f t="shared" si="4"/>
        <v>84672</v>
      </c>
    </row>
    <row r="12" spans="1:16" x14ac:dyDescent="0.3">
      <c r="A12" s="16"/>
      <c r="B12" s="31" t="s">
        <v>25</v>
      </c>
      <c r="C12" s="32" t="s">
        <v>26</v>
      </c>
      <c r="D12" s="33">
        <v>12</v>
      </c>
      <c r="E12" s="10">
        <v>417</v>
      </c>
      <c r="F12" s="3">
        <f t="shared" si="0"/>
        <v>5004</v>
      </c>
      <c r="G12" s="18"/>
      <c r="H12" s="10">
        <v>423</v>
      </c>
      <c r="I12" s="3">
        <f t="shared" si="1"/>
        <v>5076</v>
      </c>
      <c r="J12" s="18"/>
      <c r="K12" s="10">
        <v>453</v>
      </c>
      <c r="L12" s="3">
        <f t="shared" si="2"/>
        <v>5436</v>
      </c>
      <c r="M12" s="18"/>
      <c r="N12" s="10">
        <v>453</v>
      </c>
      <c r="O12" s="3">
        <f t="shared" si="3"/>
        <v>5436</v>
      </c>
      <c r="P12" s="35">
        <f t="shared" si="4"/>
        <v>20952</v>
      </c>
    </row>
    <row r="13" spans="1:16" x14ac:dyDescent="0.3">
      <c r="A13" s="16"/>
      <c r="B13" s="31" t="s">
        <v>17</v>
      </c>
      <c r="C13" s="32" t="s">
        <v>27</v>
      </c>
      <c r="D13" s="33">
        <v>52</v>
      </c>
      <c r="E13" s="10">
        <v>150</v>
      </c>
      <c r="F13" s="3">
        <f t="shared" si="0"/>
        <v>7800</v>
      </c>
      <c r="G13" s="18"/>
      <c r="H13" s="10">
        <v>150</v>
      </c>
      <c r="I13" s="3">
        <f t="shared" si="1"/>
        <v>7800</v>
      </c>
      <c r="J13" s="18"/>
      <c r="K13" s="10">
        <v>155</v>
      </c>
      <c r="L13" s="3">
        <f t="shared" si="2"/>
        <v>8060</v>
      </c>
      <c r="M13" s="18"/>
      <c r="N13" s="10">
        <v>155</v>
      </c>
      <c r="O13" s="3">
        <f t="shared" si="3"/>
        <v>8060</v>
      </c>
      <c r="P13" s="35">
        <f t="shared" si="4"/>
        <v>31720</v>
      </c>
    </row>
    <row r="14" spans="1:16" x14ac:dyDescent="0.3">
      <c r="F14" s="3">
        <f>SUM(F6:F13)</f>
        <v>106056</v>
      </c>
      <c r="G14" s="18"/>
      <c r="I14" s="3">
        <f>SUM(I6:I13)</f>
        <v>109808</v>
      </c>
      <c r="J14" s="18"/>
      <c r="L14" s="3">
        <f>SUM(L6:L13)</f>
        <v>115228</v>
      </c>
      <c r="M14" s="18"/>
      <c r="O14" s="3">
        <f>SUM(O6:O13)</f>
        <v>118408</v>
      </c>
      <c r="P14" s="36">
        <f>SUM(P6:P13)</f>
        <v>449500</v>
      </c>
    </row>
  </sheetData>
  <mergeCells count="4">
    <mergeCell ref="H3:I3"/>
    <mergeCell ref="E3:F3"/>
    <mergeCell ref="K3:L3"/>
    <mergeCell ref="N3:O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Cost Summary</vt:lpstr>
      <vt:lpstr>Cost Proposal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Sara G. Guss</cp:lastModifiedBy>
  <dcterms:created xsi:type="dcterms:W3CDTF">2020-10-16T19:30:36Z</dcterms:created>
  <dcterms:modified xsi:type="dcterms:W3CDTF">2022-12-02T19:29:03Z</dcterms:modified>
</cp:coreProperties>
</file>